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kiglobal-my.sharepoint.com/personal/erika_nilsson_hakisafety_com/Documents/Skrivbordet/"/>
    </mc:Choice>
  </mc:AlternateContent>
  <xr:revisionPtr revIDLastSave="0" documentId="8_{027F8F63-B3AE-4349-AC9E-8F9E4EC2E373}" xr6:coauthVersionLast="47" xr6:coauthVersionMax="47" xr10:uidLastSave="{00000000-0000-0000-0000-000000000000}"/>
  <bookViews>
    <workbookView xWindow="-120" yWindow="-120" windowWidth="29040" windowHeight="15840" xr2:uid="{EC0E26D3-35C9-4B4F-AAC4-A8C7A76CFF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F33" i="1"/>
  <c r="E33" i="1"/>
  <c r="D33" i="1"/>
  <c r="C33" i="1"/>
  <c r="E32" i="1"/>
  <c r="D32" i="1"/>
  <c r="C32" i="1"/>
  <c r="G28" i="1"/>
  <c r="F26" i="1"/>
  <c r="C70" i="1"/>
  <c r="C69" i="1"/>
  <c r="F39" i="1"/>
  <c r="F45" i="1"/>
  <c r="E70" i="1"/>
  <c r="C46" i="1"/>
  <c r="C40" i="1"/>
  <c r="C45" i="1"/>
  <c r="C39" i="1"/>
  <c r="C41" i="1" s="1"/>
  <c r="D47" i="1"/>
  <c r="D41" i="1"/>
  <c r="D46" i="1"/>
  <c r="D70" i="1" s="1"/>
  <c r="D40" i="1"/>
  <c r="D39" i="1"/>
  <c r="D45" i="1"/>
  <c r="E41" i="1"/>
  <c r="E45" i="1"/>
  <c r="E69" i="1" s="1"/>
  <c r="D69" i="1" l="1"/>
  <c r="E47" i="1"/>
  <c r="C47" i="1"/>
  <c r="F64" i="1"/>
  <c r="H35" i="1"/>
  <c r="D24" i="1" l="1"/>
  <c r="E24" i="1"/>
  <c r="F24" i="1"/>
  <c r="D25" i="1"/>
  <c r="E25" i="1"/>
  <c r="F25" i="1"/>
  <c r="D26" i="1"/>
  <c r="E26" i="1"/>
  <c r="C25" i="1"/>
  <c r="C26" i="1"/>
  <c r="C24" i="1"/>
  <c r="F20" i="1" l="1"/>
  <c r="E20" i="1"/>
  <c r="D20" i="1"/>
  <c r="C20" i="1"/>
  <c r="G19" i="1"/>
  <c r="G18" i="1"/>
  <c r="G17" i="1"/>
  <c r="G16" i="1"/>
  <c r="G8" i="1"/>
  <c r="G9" i="1"/>
  <c r="G10" i="1"/>
  <c r="G11" i="1"/>
  <c r="G32" i="1" s="1"/>
  <c r="G7" i="1"/>
  <c r="D12" i="1"/>
  <c r="E12" i="1"/>
  <c r="F12" i="1"/>
  <c r="C12" i="1"/>
  <c r="F58" i="1" l="1"/>
  <c r="F46" i="1"/>
  <c r="F47" i="1" s="1"/>
  <c r="E34" i="1"/>
  <c r="F52" i="1"/>
  <c r="F53" i="1" s="1"/>
  <c r="F32" i="1"/>
  <c r="F57" i="1"/>
  <c r="F51" i="1"/>
  <c r="D34" i="1"/>
  <c r="F40" i="1"/>
  <c r="G26" i="1"/>
  <c r="F28" i="1"/>
  <c r="G25" i="1"/>
  <c r="C28" i="1"/>
  <c r="D28" i="1"/>
  <c r="E28" i="1"/>
  <c r="G24" i="1"/>
  <c r="G12" i="1"/>
  <c r="H32" i="1" l="1"/>
  <c r="F41" i="1"/>
  <c r="C34" i="1"/>
  <c r="F69" i="1"/>
  <c r="F63" i="1"/>
  <c r="F65" i="1" s="1"/>
  <c r="F70" i="1"/>
  <c r="H33" i="1"/>
  <c r="H34" i="1" l="1"/>
</calcChain>
</file>

<file path=xl/sharedStrings.xml><?xml version="1.0" encoding="utf-8"?>
<sst xmlns="http://schemas.openxmlformats.org/spreadsheetml/2006/main" count="82" uniqueCount="29">
  <si>
    <t>Q1</t>
  </si>
  <si>
    <t>Q4</t>
  </si>
  <si>
    <t>Q3</t>
  </si>
  <si>
    <t>Q2</t>
  </si>
  <si>
    <t>Q1-Q4</t>
  </si>
  <si>
    <t>Work Zone Safety</t>
  </si>
  <si>
    <t>Scaffolding Systems</t>
  </si>
  <si>
    <t>Digital Solutions</t>
  </si>
  <si>
    <t xml:space="preserve">Other </t>
  </si>
  <si>
    <t>FY25</t>
  </si>
  <si>
    <t>WZS</t>
  </si>
  <si>
    <t>SCAFF</t>
  </si>
  <si>
    <t>TOTAL</t>
  </si>
  <si>
    <t>EBITA, %</t>
  </si>
  <si>
    <t>n.a.</t>
  </si>
  <si>
    <t>FY 2025</t>
  </si>
  <si>
    <t>Sales, MSEK</t>
  </si>
  <si>
    <t>EBITA, MSEK</t>
  </si>
  <si>
    <t>DIG</t>
  </si>
  <si>
    <t>Other</t>
  </si>
  <si>
    <t>Elim</t>
  </si>
  <si>
    <t>Total</t>
  </si>
  <si>
    <t>Adj EBITA, MSEK</t>
  </si>
  <si>
    <t>Adj EBITA, %</t>
  </si>
  <si>
    <t>Number of employees year-end</t>
  </si>
  <si>
    <t>KONTROLL</t>
  </si>
  <si>
    <t>FINANCIAL HISTORY</t>
  </si>
  <si>
    <t>Eliminations</t>
  </si>
  <si>
    <t xml:space="preserve">Other includes central functions, FAS Converting, Landqvist Mekaniska and group eliminations.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</si>
</sst>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name val="Raleway"/>
      <family val="2"/>
    </font>
    <font>
      <b/>
      <sz val="8"/>
      <color rgb="FF000000"/>
      <name val="Raleway"/>
      <family val="2"/>
    </font>
    <font>
      <sz val="8"/>
      <name val="Raleway"/>
      <family val="2"/>
    </font>
    <font>
      <sz val="8"/>
      <color rgb="FF000000"/>
      <name val="Raleway"/>
      <family val="2"/>
    </font>
    <font>
      <b/>
      <u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i/>
      <sz val="8"/>
      <color indexed="8"/>
      <name val="Aptos Narrow"/>
      <family val="2"/>
      <scheme val="minor"/>
    </font>
    <font>
      <b/>
      <sz val="8"/>
      <color rgb="FFFF0000"/>
      <name val="Raleway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" fontId="2" fillId="0" borderId="0" xfId="0" applyNumberFormat="1" applyFont="1"/>
    <xf numFmtId="1" fontId="2" fillId="0" borderId="1" xfId="0" applyNumberFormat="1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0" fontId="9" fillId="0" borderId="0" xfId="0" applyFont="1"/>
    <xf numFmtId="1" fontId="0" fillId="0" borderId="0" xfId="0" applyNumberForma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4" fontId="2" fillId="0" borderId="0" xfId="1" applyNumberFormat="1" applyFont="1" applyFill="1"/>
    <xf numFmtId="164" fontId="1" fillId="0" borderId="0" xfId="1" applyNumberFormat="1" applyFont="1" applyFill="1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0" applyFont="1" applyBorder="1"/>
    <xf numFmtId="1" fontId="0" fillId="0" borderId="2" xfId="0" applyNumberFormat="1" applyBorder="1"/>
    <xf numFmtId="1" fontId="0" fillId="0" borderId="3" xfId="0" applyNumberFormat="1" applyBorder="1"/>
    <xf numFmtId="1" fontId="2" fillId="0" borderId="3" xfId="0" applyNumberFormat="1" applyFont="1" applyBorder="1"/>
    <xf numFmtId="164" fontId="0" fillId="0" borderId="2" xfId="1" applyNumberFormat="1" applyFont="1" applyFill="1" applyBorder="1"/>
    <xf numFmtId="164" fontId="0" fillId="0" borderId="3" xfId="1" applyNumberFormat="1" applyFont="1" applyFill="1" applyBorder="1"/>
    <xf numFmtId="9" fontId="0" fillId="0" borderId="0" xfId="1" applyFont="1" applyFill="1" applyAlignment="1">
      <alignment horizontal="right"/>
    </xf>
    <xf numFmtId="9" fontId="0" fillId="0" borderId="3" xfId="1" applyFont="1" applyFill="1" applyBorder="1" applyAlignment="1">
      <alignment horizontal="right"/>
    </xf>
    <xf numFmtId="9" fontId="2" fillId="0" borderId="0" xfId="1" applyFont="1" applyFill="1" applyAlignment="1">
      <alignment horizontal="right"/>
    </xf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9" fontId="0" fillId="0" borderId="0" xfId="1" applyFont="1" applyFill="1"/>
    <xf numFmtId="1" fontId="0" fillId="0" borderId="0" xfId="0" applyNumberFormat="1" applyAlignment="1">
      <alignment horizontal="righ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FA6D3-97B0-424E-ACE1-DC6C35D63554}">
  <dimension ref="B3:W84"/>
  <sheetViews>
    <sheetView tabSelected="1" zoomScale="80" zoomScaleNormal="80" workbookViewId="0">
      <selection activeCell="K14" sqref="K14"/>
    </sheetView>
  </sheetViews>
  <sheetFormatPr defaultRowHeight="15" x14ac:dyDescent="0.25"/>
  <cols>
    <col min="1" max="1" width="9.140625" customWidth="1"/>
    <col min="2" max="2" width="29.28515625" customWidth="1"/>
    <col min="7" max="7" width="10.7109375" bestFit="1" customWidth="1"/>
  </cols>
  <sheetData>
    <row r="3" spans="2:23" x14ac:dyDescent="0.25">
      <c r="B3" s="17" t="s">
        <v>26</v>
      </c>
    </row>
    <row r="5" spans="2:23" x14ac:dyDescent="0.25">
      <c r="B5" s="17" t="s">
        <v>16</v>
      </c>
    </row>
    <row r="6" spans="2:23" x14ac:dyDescent="0.25">
      <c r="B6" s="17" t="s">
        <v>9</v>
      </c>
      <c r="C6" s="27" t="s">
        <v>0</v>
      </c>
      <c r="D6" s="27" t="s">
        <v>3</v>
      </c>
      <c r="E6" s="27" t="s">
        <v>2</v>
      </c>
      <c r="F6" s="27" t="s">
        <v>1</v>
      </c>
      <c r="G6" s="27" t="s">
        <v>4</v>
      </c>
    </row>
    <row r="7" spans="2:23" x14ac:dyDescent="0.25">
      <c r="B7" t="s">
        <v>5</v>
      </c>
      <c r="C7">
        <v>87</v>
      </c>
      <c r="D7">
        <v>88</v>
      </c>
      <c r="E7">
        <v>91</v>
      </c>
      <c r="F7" s="28">
        <v>77</v>
      </c>
      <c r="G7" s="17">
        <f>SUM(C7:F7)</f>
        <v>343</v>
      </c>
    </row>
    <row r="8" spans="2:23" x14ac:dyDescent="0.25">
      <c r="B8" t="s">
        <v>6</v>
      </c>
      <c r="C8">
        <v>123</v>
      </c>
      <c r="D8">
        <v>170</v>
      </c>
      <c r="E8">
        <v>158</v>
      </c>
      <c r="F8" s="29">
        <v>154</v>
      </c>
      <c r="G8" s="17">
        <f t="shared" ref="G8:G11" si="0">SUM(C8:F8)</f>
        <v>605</v>
      </c>
      <c r="W8" s="1"/>
    </row>
    <row r="9" spans="2:23" x14ac:dyDescent="0.25">
      <c r="B9" t="s">
        <v>7</v>
      </c>
      <c r="C9">
        <v>35</v>
      </c>
      <c r="D9">
        <v>59</v>
      </c>
      <c r="E9">
        <v>47</v>
      </c>
      <c r="F9" s="29">
        <v>75</v>
      </c>
      <c r="G9" s="17">
        <f t="shared" si="0"/>
        <v>216</v>
      </c>
      <c r="W9" s="1"/>
    </row>
    <row r="10" spans="2:23" x14ac:dyDescent="0.25">
      <c r="B10" t="s">
        <v>8</v>
      </c>
      <c r="C10">
        <v>20</v>
      </c>
      <c r="D10">
        <v>9</v>
      </c>
      <c r="E10">
        <v>0</v>
      </c>
      <c r="F10" s="29">
        <v>0</v>
      </c>
      <c r="G10" s="17">
        <f t="shared" si="0"/>
        <v>29</v>
      </c>
      <c r="W10" s="1"/>
    </row>
    <row r="11" spans="2:23" x14ac:dyDescent="0.25">
      <c r="B11" t="s">
        <v>27</v>
      </c>
      <c r="C11" s="30">
        <v>-2</v>
      </c>
      <c r="D11" s="30">
        <v>-2</v>
      </c>
      <c r="E11" s="30">
        <v>-8</v>
      </c>
      <c r="F11" s="31">
        <v>-2</v>
      </c>
      <c r="G11" s="27">
        <f t="shared" si="0"/>
        <v>-14</v>
      </c>
      <c r="W11" s="2"/>
    </row>
    <row r="12" spans="2:23" x14ac:dyDescent="0.25">
      <c r="B12" s="17" t="s">
        <v>12</v>
      </c>
      <c r="C12" s="17">
        <f>SUM(C7:C11)</f>
        <v>263</v>
      </c>
      <c r="D12" s="17">
        <f t="shared" ref="D12:G12" si="1">SUM(D7:D11)</f>
        <v>324</v>
      </c>
      <c r="E12" s="17">
        <f t="shared" si="1"/>
        <v>288</v>
      </c>
      <c r="F12" s="32">
        <f t="shared" si="1"/>
        <v>304</v>
      </c>
      <c r="G12" s="17">
        <f t="shared" si="1"/>
        <v>1179</v>
      </c>
    </row>
    <row r="14" spans="2:23" x14ac:dyDescent="0.25">
      <c r="B14" s="17" t="s">
        <v>17</v>
      </c>
    </row>
    <row r="15" spans="2:23" x14ac:dyDescent="0.25">
      <c r="B15" s="17" t="s">
        <v>9</v>
      </c>
      <c r="C15" s="27" t="s">
        <v>0</v>
      </c>
      <c r="D15" s="27" t="s">
        <v>3</v>
      </c>
      <c r="E15" s="27" t="s">
        <v>2</v>
      </c>
      <c r="F15" s="27" t="s">
        <v>1</v>
      </c>
      <c r="G15" s="27" t="s">
        <v>4</v>
      </c>
    </row>
    <row r="16" spans="2:23" x14ac:dyDescent="0.25">
      <c r="B16" t="s">
        <v>5</v>
      </c>
      <c r="C16" s="11">
        <v>12.4</v>
      </c>
      <c r="D16" s="11">
        <v>13.6</v>
      </c>
      <c r="E16" s="11">
        <v>10</v>
      </c>
      <c r="F16" s="33">
        <v>3</v>
      </c>
      <c r="G16" s="3">
        <f>SUM(C16:F16)</f>
        <v>39</v>
      </c>
    </row>
    <row r="17" spans="2:8" x14ac:dyDescent="0.25">
      <c r="B17" t="s">
        <v>6</v>
      </c>
      <c r="C17" s="11">
        <v>-8.1</v>
      </c>
      <c r="D17" s="11">
        <v>4.2</v>
      </c>
      <c r="E17" s="11">
        <v>14</v>
      </c>
      <c r="F17" s="34">
        <v>15</v>
      </c>
      <c r="G17" s="3">
        <f t="shared" ref="G17:G19" si="2">SUM(C17:F17)</f>
        <v>25.1</v>
      </c>
    </row>
    <row r="18" spans="2:8" x14ac:dyDescent="0.25">
      <c r="B18" t="s">
        <v>7</v>
      </c>
      <c r="C18">
        <v>4</v>
      </c>
      <c r="D18">
        <v>8</v>
      </c>
      <c r="E18">
        <v>7</v>
      </c>
      <c r="F18" s="29">
        <v>15</v>
      </c>
      <c r="G18" s="17">
        <f t="shared" si="2"/>
        <v>34</v>
      </c>
    </row>
    <row r="19" spans="2:8" x14ac:dyDescent="0.25">
      <c r="B19" t="s">
        <v>8</v>
      </c>
      <c r="C19">
        <v>-2</v>
      </c>
      <c r="D19">
        <v>-6</v>
      </c>
      <c r="E19">
        <v>-7</v>
      </c>
      <c r="F19" s="29">
        <v>-11</v>
      </c>
      <c r="G19" s="17">
        <f t="shared" si="2"/>
        <v>-26</v>
      </c>
    </row>
    <row r="20" spans="2:8" x14ac:dyDescent="0.25">
      <c r="C20" s="3">
        <f>SUM(C16:C19)</f>
        <v>6.3000000000000007</v>
      </c>
      <c r="D20" s="3">
        <f>SUM(D16:D19)</f>
        <v>19.8</v>
      </c>
      <c r="E20" s="3">
        <f>SUM(E16:E19)</f>
        <v>24</v>
      </c>
      <c r="F20" s="35">
        <f>SUM(F16:F19)</f>
        <v>22</v>
      </c>
      <c r="G20" s="3">
        <v>72</v>
      </c>
    </row>
    <row r="21" spans="2:8" x14ac:dyDescent="0.25">
      <c r="C21" s="3"/>
      <c r="D21" s="3"/>
      <c r="E21" s="3"/>
      <c r="F21" s="3"/>
      <c r="G21" s="3"/>
    </row>
    <row r="22" spans="2:8" x14ac:dyDescent="0.25">
      <c r="B22" s="17" t="s">
        <v>13</v>
      </c>
    </row>
    <row r="23" spans="2:8" x14ac:dyDescent="0.25">
      <c r="B23" s="17" t="s">
        <v>9</v>
      </c>
      <c r="C23" s="27" t="s">
        <v>0</v>
      </c>
      <c r="D23" s="27" t="s">
        <v>3</v>
      </c>
      <c r="E23" s="27" t="s">
        <v>2</v>
      </c>
      <c r="F23" s="27" t="s">
        <v>1</v>
      </c>
      <c r="G23" s="27" t="s">
        <v>4</v>
      </c>
    </row>
    <row r="24" spans="2:8" x14ac:dyDescent="0.25">
      <c r="B24" t="s">
        <v>5</v>
      </c>
      <c r="C24" s="8">
        <f>+C16/C7</f>
        <v>0.14252873563218391</v>
      </c>
      <c r="D24" s="8">
        <f>+D16/D7</f>
        <v>0.15454545454545454</v>
      </c>
      <c r="E24" s="8">
        <f t="shared" ref="E24:F24" si="3">+E16/E7</f>
        <v>0.10989010989010989</v>
      </c>
      <c r="F24" s="36">
        <f t="shared" si="3"/>
        <v>3.896103896103896E-2</v>
      </c>
      <c r="G24" s="15">
        <f>+G16/G7</f>
        <v>0.11370262390670553</v>
      </c>
    </row>
    <row r="25" spans="2:8" x14ac:dyDescent="0.25">
      <c r="B25" t="s">
        <v>6</v>
      </c>
      <c r="C25" s="8">
        <f t="shared" ref="C25:G26" si="4">+C17/C8</f>
        <v>-6.5853658536585369E-2</v>
      </c>
      <c r="D25" s="8">
        <f t="shared" si="4"/>
        <v>2.4705882352941178E-2</v>
      </c>
      <c r="E25" s="8">
        <f t="shared" si="4"/>
        <v>8.8607594936708861E-2</v>
      </c>
      <c r="F25" s="37">
        <f t="shared" si="4"/>
        <v>9.7402597402597407E-2</v>
      </c>
      <c r="G25" s="15">
        <f t="shared" si="4"/>
        <v>4.1487603305785124E-2</v>
      </c>
    </row>
    <row r="26" spans="2:8" x14ac:dyDescent="0.25">
      <c r="B26" t="s">
        <v>7</v>
      </c>
      <c r="C26" s="8">
        <f t="shared" si="4"/>
        <v>0.11428571428571428</v>
      </c>
      <c r="D26" s="8">
        <f t="shared" si="4"/>
        <v>0.13559322033898305</v>
      </c>
      <c r="E26" s="8">
        <f t="shared" si="4"/>
        <v>0.14893617021276595</v>
      </c>
      <c r="F26" s="37">
        <f>+F18/F9</f>
        <v>0.2</v>
      </c>
      <c r="G26" s="15">
        <f>+G18/G9</f>
        <v>0.15740740740740741</v>
      </c>
    </row>
    <row r="27" spans="2:8" x14ac:dyDescent="0.25">
      <c r="B27" t="s">
        <v>8</v>
      </c>
      <c r="C27" s="38" t="s">
        <v>14</v>
      </c>
      <c r="D27" s="38" t="s">
        <v>14</v>
      </c>
      <c r="E27" s="38" t="s">
        <v>14</v>
      </c>
      <c r="F27" s="39" t="s">
        <v>14</v>
      </c>
      <c r="G27" s="40" t="s">
        <v>14</v>
      </c>
    </row>
    <row r="28" spans="2:8" x14ac:dyDescent="0.25">
      <c r="C28" s="15">
        <f>+C20/C12</f>
        <v>2.3954372623574149E-2</v>
      </c>
      <c r="D28" s="15">
        <f t="shared" ref="D28:F28" si="5">+D20/D12</f>
        <v>6.1111111111111116E-2</v>
      </c>
      <c r="E28" s="15">
        <f t="shared" si="5"/>
        <v>8.3333333333333329E-2</v>
      </c>
      <c r="F28" s="41">
        <f t="shared" si="5"/>
        <v>7.2368421052631582E-2</v>
      </c>
      <c r="G28" s="15">
        <f>+G20/G12</f>
        <v>6.1068702290076333E-2</v>
      </c>
    </row>
    <row r="29" spans="2:8" x14ac:dyDescent="0.25">
      <c r="C29" s="15"/>
      <c r="D29" s="15"/>
      <c r="E29" s="15"/>
      <c r="F29" s="42"/>
      <c r="G29" s="15"/>
    </row>
    <row r="30" spans="2:8" x14ac:dyDescent="0.25">
      <c r="C30" s="3"/>
      <c r="D30" s="3"/>
      <c r="E30" s="3"/>
      <c r="F30" s="3"/>
      <c r="G30" s="3"/>
    </row>
    <row r="31" spans="2:8" x14ac:dyDescent="0.25">
      <c r="B31" s="17" t="s">
        <v>15</v>
      </c>
      <c r="C31" s="4" t="s">
        <v>10</v>
      </c>
      <c r="D31" s="4" t="s">
        <v>11</v>
      </c>
      <c r="E31" s="4" t="s">
        <v>18</v>
      </c>
      <c r="F31" s="4" t="s">
        <v>19</v>
      </c>
      <c r="G31" s="4" t="s">
        <v>20</v>
      </c>
      <c r="H31" s="4" t="s">
        <v>21</v>
      </c>
    </row>
    <row r="32" spans="2:8" x14ac:dyDescent="0.25">
      <c r="B32" t="s">
        <v>16</v>
      </c>
      <c r="C32" s="11">
        <f>+G7</f>
        <v>343</v>
      </c>
      <c r="D32" s="11">
        <f>+G8</f>
        <v>605</v>
      </c>
      <c r="E32" s="11">
        <f>+G9</f>
        <v>216</v>
      </c>
      <c r="F32" s="11">
        <f>+G10</f>
        <v>29</v>
      </c>
      <c r="G32" s="11">
        <f>+G11</f>
        <v>-14</v>
      </c>
      <c r="H32" s="3">
        <f>SUM(C32:G32)</f>
        <v>1179</v>
      </c>
    </row>
    <row r="33" spans="2:8" x14ac:dyDescent="0.25">
      <c r="B33" t="s">
        <v>17</v>
      </c>
      <c r="C33" s="11">
        <f>+G16</f>
        <v>39</v>
      </c>
      <c r="D33" s="11">
        <f>+G17</f>
        <v>25.1</v>
      </c>
      <c r="E33" s="11">
        <f>+G18</f>
        <v>34</v>
      </c>
      <c r="F33" s="11">
        <f>+G19</f>
        <v>-26</v>
      </c>
      <c r="G33" s="11">
        <v>0</v>
      </c>
      <c r="H33" s="3">
        <f>SUM(C33:G33)</f>
        <v>72.099999999999994</v>
      </c>
    </row>
    <row r="34" spans="2:8" x14ac:dyDescent="0.25">
      <c r="B34" t="s">
        <v>13</v>
      </c>
      <c r="C34" s="43">
        <f>+C33/C32</f>
        <v>0.11370262390670553</v>
      </c>
      <c r="D34" s="43">
        <f t="shared" ref="D34:E34" si="6">+D33/D32</f>
        <v>4.1487603305785124E-2</v>
      </c>
      <c r="E34" s="43">
        <f t="shared" si="6"/>
        <v>0.15740740740740741</v>
      </c>
      <c r="F34" s="44" t="s">
        <v>14</v>
      </c>
      <c r="G34" s="44" t="s">
        <v>14</v>
      </c>
      <c r="H34" s="15">
        <f>+H33/H32</f>
        <v>6.1153519932145885E-2</v>
      </c>
    </row>
    <row r="35" spans="2:8" x14ac:dyDescent="0.25">
      <c r="B35" t="s">
        <v>24</v>
      </c>
      <c r="C35" s="11">
        <v>113</v>
      </c>
      <c r="D35" s="11">
        <v>175</v>
      </c>
      <c r="E35" s="11">
        <v>61</v>
      </c>
      <c r="F35" s="11">
        <v>7</v>
      </c>
      <c r="G35" s="44" t="s">
        <v>14</v>
      </c>
      <c r="H35" s="3">
        <f>+C35+D35+E35+F35</f>
        <v>356</v>
      </c>
    </row>
    <row r="36" spans="2:8" x14ac:dyDescent="0.25">
      <c r="C36" s="3"/>
      <c r="D36" s="3"/>
      <c r="E36" s="3"/>
      <c r="F36" s="3"/>
      <c r="G36" s="3"/>
    </row>
    <row r="37" spans="2:8" x14ac:dyDescent="0.25">
      <c r="C37" s="3"/>
      <c r="D37" s="3"/>
      <c r="E37" s="3"/>
      <c r="F37" s="3"/>
      <c r="G37" s="3"/>
    </row>
    <row r="38" spans="2:8" x14ac:dyDescent="0.25">
      <c r="B38" s="5" t="s">
        <v>6</v>
      </c>
      <c r="C38" s="6">
        <v>2022</v>
      </c>
      <c r="D38" s="6">
        <v>2023</v>
      </c>
      <c r="E38" s="6">
        <v>2024</v>
      </c>
      <c r="F38" s="3">
        <v>2025</v>
      </c>
    </row>
    <row r="39" spans="2:8" x14ac:dyDescent="0.25">
      <c r="B39" t="s">
        <v>16</v>
      </c>
      <c r="C39" s="7">
        <f>570+41</f>
        <v>611</v>
      </c>
      <c r="D39" s="7">
        <f>528+156</f>
        <v>684</v>
      </c>
      <c r="E39" s="7">
        <f>462+152</f>
        <v>614</v>
      </c>
      <c r="F39" s="11">
        <f>+G8</f>
        <v>605</v>
      </c>
    </row>
    <row r="40" spans="2:8" x14ac:dyDescent="0.25">
      <c r="B40" t="s">
        <v>22</v>
      </c>
      <c r="C40" s="7">
        <f>53-15</f>
        <v>38</v>
      </c>
      <c r="D40" s="7">
        <f>35+1</f>
        <v>36</v>
      </c>
      <c r="E40" s="7">
        <v>24</v>
      </c>
      <c r="F40" s="11">
        <f>+G17</f>
        <v>25.1</v>
      </c>
    </row>
    <row r="41" spans="2:8" x14ac:dyDescent="0.25">
      <c r="B41" t="s">
        <v>23</v>
      </c>
      <c r="C41" s="8">
        <f>+C40/C39</f>
        <v>6.2193126022913256E-2</v>
      </c>
      <c r="D41" s="8">
        <f>+D40/D39</f>
        <v>5.2631578947368418E-2</v>
      </c>
      <c r="E41" s="8">
        <f>+E40/E39</f>
        <v>3.9087947882736153E-2</v>
      </c>
      <c r="F41" s="16">
        <f>+F40/F39</f>
        <v>4.1487603305785124E-2</v>
      </c>
    </row>
    <row r="42" spans="2:8" x14ac:dyDescent="0.25">
      <c r="C42" s="7"/>
      <c r="D42" s="7"/>
      <c r="E42" s="7"/>
      <c r="F42" s="7"/>
      <c r="G42" s="3"/>
    </row>
    <row r="43" spans="2:8" x14ac:dyDescent="0.25">
      <c r="C43" s="7"/>
      <c r="D43" s="7"/>
      <c r="E43" s="7"/>
      <c r="F43" s="7"/>
      <c r="G43" s="3"/>
    </row>
    <row r="44" spans="2:8" x14ac:dyDescent="0.25">
      <c r="B44" s="5" t="s">
        <v>5</v>
      </c>
      <c r="C44" s="6">
        <v>2022</v>
      </c>
      <c r="D44" s="6">
        <v>2023</v>
      </c>
      <c r="E44" s="6">
        <v>2024</v>
      </c>
      <c r="F44" s="3">
        <v>2025</v>
      </c>
    </row>
    <row r="45" spans="2:8" x14ac:dyDescent="0.25">
      <c r="B45" t="s">
        <v>16</v>
      </c>
      <c r="C45" s="7">
        <f>314-41</f>
        <v>273</v>
      </c>
      <c r="D45" s="7">
        <f>404-156</f>
        <v>248</v>
      </c>
      <c r="E45" s="7">
        <f>429-152</f>
        <v>277</v>
      </c>
      <c r="F45" s="11">
        <f>+G7</f>
        <v>343</v>
      </c>
    </row>
    <row r="46" spans="2:8" x14ac:dyDescent="0.25">
      <c r="B46" t="s">
        <v>22</v>
      </c>
      <c r="C46" s="7">
        <f>28+15</f>
        <v>43</v>
      </c>
      <c r="D46" s="7">
        <f>41-1</f>
        <v>40</v>
      </c>
      <c r="E46" s="7">
        <v>50</v>
      </c>
      <c r="F46" s="11">
        <f>+G16</f>
        <v>39</v>
      </c>
    </row>
    <row r="47" spans="2:8" x14ac:dyDescent="0.25">
      <c r="B47" t="s">
        <v>23</v>
      </c>
      <c r="C47" s="8">
        <f>+C46/C45</f>
        <v>0.1575091575091575</v>
      </c>
      <c r="D47" s="8">
        <f>+D46/D45</f>
        <v>0.16129032258064516</v>
      </c>
      <c r="E47" s="8">
        <f>+E46/E45</f>
        <v>0.18050541516245489</v>
      </c>
      <c r="F47" s="16">
        <f>+F46/F45</f>
        <v>0.11370262390670553</v>
      </c>
    </row>
    <row r="48" spans="2:8" x14ac:dyDescent="0.25">
      <c r="C48" s="7"/>
      <c r="D48" s="7"/>
      <c r="E48" s="7"/>
      <c r="F48" s="7"/>
      <c r="G48" s="3"/>
    </row>
    <row r="49" spans="2:8" x14ac:dyDescent="0.25">
      <c r="C49" s="7"/>
      <c r="D49" s="7"/>
      <c r="E49" s="7"/>
      <c r="F49" s="7"/>
      <c r="G49" s="3"/>
    </row>
    <row r="50" spans="2:8" x14ac:dyDescent="0.25">
      <c r="B50" s="5" t="s">
        <v>7</v>
      </c>
      <c r="C50" s="6">
        <v>2022</v>
      </c>
      <c r="D50" s="6">
        <v>2023</v>
      </c>
      <c r="E50" s="6">
        <v>2024</v>
      </c>
      <c r="F50" s="3">
        <v>2025</v>
      </c>
    </row>
    <row r="51" spans="2:8" x14ac:dyDescent="0.25">
      <c r="B51" t="s">
        <v>16</v>
      </c>
      <c r="C51" s="7">
        <v>122</v>
      </c>
      <c r="D51" s="7">
        <v>98</v>
      </c>
      <c r="E51" s="7">
        <v>101</v>
      </c>
      <c r="F51" s="11">
        <f>+G9</f>
        <v>216</v>
      </c>
    </row>
    <row r="52" spans="2:8" x14ac:dyDescent="0.25">
      <c r="B52" t="s">
        <v>22</v>
      </c>
      <c r="C52" s="7">
        <v>17</v>
      </c>
      <c r="D52" s="7">
        <v>17</v>
      </c>
      <c r="E52" s="7">
        <v>15</v>
      </c>
      <c r="F52" s="11">
        <f>+G18</f>
        <v>34</v>
      </c>
    </row>
    <row r="53" spans="2:8" x14ac:dyDescent="0.25">
      <c r="B53" t="s">
        <v>23</v>
      </c>
      <c r="C53" s="8">
        <v>0.13934426229508196</v>
      </c>
      <c r="D53" s="8">
        <v>0.17346938775510204</v>
      </c>
      <c r="E53" s="8">
        <v>0.14851485148514851</v>
      </c>
      <c r="F53" s="16">
        <f>+F52/F51</f>
        <v>0.15740740740740741</v>
      </c>
    </row>
    <row r="54" spans="2:8" x14ac:dyDescent="0.25">
      <c r="C54" s="7"/>
      <c r="D54" s="7"/>
      <c r="E54" s="7"/>
      <c r="F54" s="7"/>
      <c r="G54" s="3"/>
    </row>
    <row r="55" spans="2:8" x14ac:dyDescent="0.25">
      <c r="C55" s="7"/>
      <c r="D55" s="7"/>
      <c r="E55" s="7"/>
      <c r="F55" s="7"/>
      <c r="G55" s="3"/>
    </row>
    <row r="56" spans="2:8" x14ac:dyDescent="0.25">
      <c r="B56" s="5" t="s">
        <v>19</v>
      </c>
      <c r="C56" s="6">
        <v>2022</v>
      </c>
      <c r="D56" s="6">
        <v>2023</v>
      </c>
      <c r="E56" s="6">
        <v>2024</v>
      </c>
      <c r="F56" s="3">
        <v>2025</v>
      </c>
    </row>
    <row r="57" spans="2:8" x14ac:dyDescent="0.25">
      <c r="B57" t="s">
        <v>16</v>
      </c>
      <c r="C57" s="7">
        <v>162</v>
      </c>
      <c r="D57" s="7">
        <v>158</v>
      </c>
      <c r="E57" s="7">
        <v>58</v>
      </c>
      <c r="F57" s="11">
        <f>+G10+G11</f>
        <v>15</v>
      </c>
      <c r="H57" s="17"/>
    </row>
    <row r="58" spans="2:8" x14ac:dyDescent="0.25">
      <c r="B58" t="s">
        <v>22</v>
      </c>
      <c r="C58" s="7">
        <v>5</v>
      </c>
      <c r="D58" s="7">
        <v>2</v>
      </c>
      <c r="E58" s="7">
        <v>-12</v>
      </c>
      <c r="F58" s="11">
        <f>+G19</f>
        <v>-26</v>
      </c>
      <c r="H58" s="17"/>
    </row>
    <row r="59" spans="2:8" x14ac:dyDescent="0.25">
      <c r="B59" t="s">
        <v>23</v>
      </c>
      <c r="C59" s="9" t="s">
        <v>14</v>
      </c>
      <c r="D59" s="9" t="s">
        <v>14</v>
      </c>
      <c r="E59" s="9" t="s">
        <v>14</v>
      </c>
      <c r="F59" s="9" t="s">
        <v>14</v>
      </c>
    </row>
    <row r="60" spans="2:8" x14ac:dyDescent="0.25">
      <c r="B60" s="10" t="s">
        <v>28</v>
      </c>
      <c r="C60" s="7"/>
      <c r="D60" s="7"/>
      <c r="E60" s="7"/>
      <c r="F60" s="7"/>
    </row>
    <row r="61" spans="2:8" x14ac:dyDescent="0.25">
      <c r="C61" s="7"/>
      <c r="D61" s="7"/>
      <c r="E61" s="7"/>
      <c r="F61" s="7"/>
      <c r="G61" s="11"/>
    </row>
    <row r="62" spans="2:8" x14ac:dyDescent="0.25">
      <c r="B62" s="5" t="s">
        <v>21</v>
      </c>
      <c r="C62" s="6">
        <v>2022</v>
      </c>
      <c r="D62" s="6">
        <v>2023</v>
      </c>
      <c r="E62" s="6">
        <v>2024</v>
      </c>
      <c r="F62" s="6">
        <v>2025</v>
      </c>
    </row>
    <row r="63" spans="2:8" x14ac:dyDescent="0.25">
      <c r="B63" t="s">
        <v>16</v>
      </c>
      <c r="C63" s="7">
        <v>1168</v>
      </c>
      <c r="D63" s="7">
        <v>1188</v>
      </c>
      <c r="E63" s="7">
        <v>1050</v>
      </c>
      <c r="F63" s="7">
        <f>+G12</f>
        <v>1179</v>
      </c>
      <c r="H63" s="12"/>
    </row>
    <row r="64" spans="2:8" x14ac:dyDescent="0.25">
      <c r="B64" t="s">
        <v>22</v>
      </c>
      <c r="C64" s="7">
        <v>103</v>
      </c>
      <c r="D64" s="7">
        <v>95</v>
      </c>
      <c r="E64" s="7">
        <v>77</v>
      </c>
      <c r="F64" s="7">
        <f>+G20</f>
        <v>72</v>
      </c>
      <c r="H64" s="13"/>
    </row>
    <row r="65" spans="2:8" x14ac:dyDescent="0.25">
      <c r="B65" t="s">
        <v>23</v>
      </c>
      <c r="C65" s="8">
        <v>8.8184931506849321E-2</v>
      </c>
      <c r="D65" s="8">
        <v>7.9966329966329963E-2</v>
      </c>
      <c r="E65" s="8">
        <v>7.3333333333333334E-2</v>
      </c>
      <c r="F65" s="8">
        <f>+F64/F63</f>
        <v>6.1068702290076333E-2</v>
      </c>
      <c r="H65" s="13"/>
    </row>
    <row r="66" spans="2:8" x14ac:dyDescent="0.25">
      <c r="B66" s="14"/>
      <c r="C66" s="13"/>
      <c r="D66" s="14"/>
      <c r="E66" s="13"/>
      <c r="F66" s="13"/>
      <c r="G66" s="13"/>
      <c r="H66" s="13"/>
    </row>
    <row r="67" spans="2:8" x14ac:dyDescent="0.25">
      <c r="B67" s="14"/>
      <c r="C67" s="13"/>
      <c r="D67" s="14"/>
      <c r="E67" s="13"/>
      <c r="F67" s="13"/>
      <c r="G67" s="13"/>
      <c r="H67" s="13"/>
    </row>
    <row r="68" spans="2:8" hidden="1" x14ac:dyDescent="0.25">
      <c r="B68" s="14"/>
      <c r="C68" s="13"/>
      <c r="D68" s="14"/>
      <c r="E68" s="13"/>
      <c r="F68" s="13"/>
      <c r="G68" s="13"/>
      <c r="H68" s="13"/>
    </row>
    <row r="69" spans="2:8" hidden="1" x14ac:dyDescent="0.25">
      <c r="B69" s="24" t="s">
        <v>25</v>
      </c>
      <c r="C69" s="25">
        <f t="shared" ref="C69:F70" si="7">+C57+C51+C45+C39</f>
        <v>1168</v>
      </c>
      <c r="D69" s="25">
        <f t="shared" si="7"/>
        <v>1188</v>
      </c>
      <c r="E69" s="25">
        <f t="shared" si="7"/>
        <v>1050</v>
      </c>
      <c r="F69" s="25">
        <f t="shared" si="7"/>
        <v>1179</v>
      </c>
      <c r="H69" s="13"/>
    </row>
    <row r="70" spans="2:8" hidden="1" x14ac:dyDescent="0.25">
      <c r="B70" s="24" t="s">
        <v>25</v>
      </c>
      <c r="C70" s="26">
        <f t="shared" si="7"/>
        <v>103</v>
      </c>
      <c r="D70" s="26">
        <f t="shared" si="7"/>
        <v>95</v>
      </c>
      <c r="E70" s="26">
        <f t="shared" si="7"/>
        <v>77</v>
      </c>
      <c r="F70" s="26">
        <f t="shared" si="7"/>
        <v>72.099999999999994</v>
      </c>
      <c r="H70" s="13"/>
    </row>
    <row r="71" spans="2:8" x14ac:dyDescent="0.25">
      <c r="B71" s="18"/>
      <c r="C71" s="19"/>
      <c r="D71" s="18"/>
      <c r="E71" s="20"/>
      <c r="F71" s="19"/>
      <c r="G71" s="19"/>
      <c r="H71" s="19"/>
    </row>
    <row r="72" spans="2:8" x14ac:dyDescent="0.25">
      <c r="B72" s="18"/>
      <c r="C72" s="21"/>
      <c r="D72" s="18"/>
      <c r="E72" s="18"/>
      <c r="F72" s="18"/>
      <c r="G72" s="18"/>
      <c r="H72" s="18"/>
    </row>
    <row r="73" spans="2:8" x14ac:dyDescent="0.25">
      <c r="B73" s="18"/>
      <c r="C73" s="21"/>
      <c r="D73" s="18"/>
      <c r="E73" s="18"/>
      <c r="F73" s="18"/>
      <c r="G73" s="18"/>
      <c r="H73" s="18"/>
    </row>
    <row r="74" spans="2:8" x14ac:dyDescent="0.25">
      <c r="B74" s="18"/>
      <c r="C74" s="21"/>
      <c r="D74" s="18"/>
      <c r="E74" s="18"/>
      <c r="F74" s="18"/>
      <c r="G74" s="18"/>
      <c r="H74" s="18"/>
    </row>
    <row r="75" spans="2:8" x14ac:dyDescent="0.25">
      <c r="B75" s="18"/>
      <c r="C75" s="21"/>
      <c r="D75" s="18"/>
      <c r="E75" s="18"/>
      <c r="F75" s="18"/>
      <c r="G75" s="18"/>
      <c r="H75" s="18"/>
    </row>
    <row r="76" spans="2:8" x14ac:dyDescent="0.25">
      <c r="B76" s="18"/>
      <c r="C76" s="21"/>
      <c r="D76" s="18"/>
      <c r="E76" s="18"/>
      <c r="F76" s="18"/>
      <c r="G76" s="18"/>
      <c r="H76" s="18"/>
    </row>
    <row r="77" spans="2:8" x14ac:dyDescent="0.25">
      <c r="B77" s="18"/>
      <c r="C77" s="21"/>
      <c r="D77" s="18"/>
      <c r="E77" s="18"/>
      <c r="F77" s="18"/>
      <c r="G77" s="18"/>
      <c r="H77" s="18"/>
    </row>
    <row r="78" spans="2:8" x14ac:dyDescent="0.25">
      <c r="B78" s="22"/>
      <c r="C78" s="19"/>
      <c r="D78" s="22"/>
      <c r="E78" s="21"/>
      <c r="F78" s="19"/>
    </row>
    <row r="79" spans="2:8" x14ac:dyDescent="0.25">
      <c r="B79" s="18"/>
      <c r="C79" s="12"/>
      <c r="D79" s="23"/>
      <c r="E79" s="12"/>
      <c r="F79" s="12"/>
      <c r="G79" s="12"/>
      <c r="H79" s="12"/>
    </row>
    <row r="80" spans="2:8" x14ac:dyDescent="0.25">
      <c r="B80" s="14"/>
      <c r="C80" s="13"/>
      <c r="D80" s="14"/>
      <c r="E80" s="13"/>
      <c r="F80" s="13"/>
      <c r="G80" s="13"/>
      <c r="H80" s="13"/>
    </row>
    <row r="81" spans="2:8" x14ac:dyDescent="0.25">
      <c r="B81" s="14"/>
      <c r="C81" s="13"/>
      <c r="D81" s="14"/>
      <c r="E81" s="13"/>
      <c r="F81" s="13"/>
      <c r="G81" s="13"/>
      <c r="H81" s="13"/>
    </row>
    <row r="82" spans="2:8" x14ac:dyDescent="0.25">
      <c r="B82" s="14"/>
      <c r="C82" s="13"/>
      <c r="D82" s="14"/>
      <c r="E82" s="13"/>
      <c r="F82" s="13"/>
      <c r="G82" s="13"/>
      <c r="H82" s="13"/>
    </row>
    <row r="83" spans="2:8" x14ac:dyDescent="0.25">
      <c r="B83" s="14"/>
      <c r="C83" s="13"/>
      <c r="D83" s="14"/>
      <c r="E83" s="13"/>
      <c r="F83" s="13"/>
      <c r="G83" s="13"/>
      <c r="H83" s="13"/>
    </row>
    <row r="84" spans="2:8" x14ac:dyDescent="0.25">
      <c r="B84" s="18"/>
      <c r="C84" s="19"/>
      <c r="D84" s="18"/>
      <c r="E84" s="19"/>
      <c r="F84" s="19"/>
      <c r="G84" s="19"/>
      <c r="H84" s="19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f315c9-4b36-416c-b31e-38a841c6f1ca">
      <Terms xmlns="http://schemas.microsoft.com/office/infopath/2007/PartnerControls"/>
    </lcf76f155ced4ddcb4097134ff3c332f>
    <TaxCatchAll xmlns="4c434ca0-8d32-462a-9c67-26bf3972d3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C2952C8096D4A953FD1D0A0BC516A" ma:contentTypeVersion="6" ma:contentTypeDescription="Skapa ett nytt dokument." ma:contentTypeScope="" ma:versionID="303484c64089f2ca06161f1463094def">
  <xsd:schema xmlns:xsd="http://www.w3.org/2001/XMLSchema" xmlns:xs="http://www.w3.org/2001/XMLSchema" xmlns:p="http://schemas.microsoft.com/office/2006/metadata/properties" xmlns:ns2="6ebc0671-2bc4-4a7f-8285-748f0d4a87fb" xmlns:ns3="203913c8-7185-405a-b0b5-271caf0021de" xmlns:ns4="fdf315c9-4b36-416c-b31e-38a841c6f1ca" xmlns:ns5="4c434ca0-8d32-462a-9c67-26bf3972d3b8" targetNamespace="http://schemas.microsoft.com/office/2006/metadata/properties" ma:root="true" ma:fieldsID="62b7e865ac527f5b3baa6530e9b61a1d" ns2:_="" ns3:_="" ns4:_="" ns5:_="">
    <xsd:import namespace="6ebc0671-2bc4-4a7f-8285-748f0d4a87fb"/>
    <xsd:import namespace="203913c8-7185-405a-b0b5-271caf0021de"/>
    <xsd:import namespace="fdf315c9-4b36-416c-b31e-38a841c6f1ca"/>
    <xsd:import namespace="4c434ca0-8d32-462a-9c67-26bf3972d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4:lcf76f155ced4ddcb4097134ff3c332f" minOccurs="0"/>
                <xsd:element ref="ns5:TaxCatchAll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c0671-2bc4-4a7f-8285-748f0d4a87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913c8-7185-405a-b0b5-271caf0021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15c9-4b36-416c-b31e-38a841c6f1c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30da4eba-25fe-4d83-9dc5-ce63d09f47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434ca0-8d32-462a-9c67-26bf3972d3b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4cf3f08-bd2c-404f-be4e-a24869d1d7ab}" ma:internalName="TaxCatchAll" ma:showField="CatchAllData" ma:web="4c434ca0-8d32-462a-9c67-26bf3972d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9EBBA5-77CA-4E4F-A911-FE1F9D7C6BAA}">
  <ds:schemaRefs>
    <ds:schemaRef ds:uri="http://purl.org/dc/terms/"/>
    <ds:schemaRef ds:uri="4c434ca0-8d32-462a-9c67-26bf3972d3b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03913c8-7185-405a-b0b5-271caf0021de"/>
    <ds:schemaRef ds:uri="http://schemas.microsoft.com/office/2006/metadata/properties"/>
    <ds:schemaRef ds:uri="http://schemas.microsoft.com/office/infopath/2007/PartnerControls"/>
    <ds:schemaRef ds:uri="http://purl.org/dc/dcmitype/"/>
    <ds:schemaRef ds:uri="fdf315c9-4b36-416c-b31e-38a841c6f1ca"/>
    <ds:schemaRef ds:uri="6ebc0671-2bc4-4a7f-8285-748f0d4a87f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1FCD6A-8069-4155-80C5-54E292F72F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6339D-1C74-434E-8354-B41617B53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c0671-2bc4-4a7f-8285-748f0d4a87fb"/>
    <ds:schemaRef ds:uri="203913c8-7185-405a-b0b5-271caf0021de"/>
    <ds:schemaRef ds:uri="fdf315c9-4b36-416c-b31e-38a841c6f1ca"/>
    <ds:schemaRef ds:uri="4c434ca0-8d32-462a-9c67-26bf3972d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Frejinger - HAKI Safety</dc:creator>
  <cp:lastModifiedBy>Erika Nilsson - HAKI Safety</cp:lastModifiedBy>
  <cp:lastPrinted>2026-04-21T08:56:06Z</cp:lastPrinted>
  <dcterms:created xsi:type="dcterms:W3CDTF">2026-04-14T08:44:28Z</dcterms:created>
  <dcterms:modified xsi:type="dcterms:W3CDTF">2026-04-21T08:57:17Z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0x010100DB0C2952C8096D4A953FD1D0A0BC516A</vt:lpwstr>
  </property>
</Properties>
</file>